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37395" windowHeight="187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B15" i="1"/>
  <c r="E15" i="1" s="1"/>
  <c r="C15" i="1"/>
  <c r="D15" i="1" s="1"/>
  <c r="B16" i="1"/>
  <c r="E16" i="1" s="1"/>
  <c r="C16" i="1"/>
  <c r="F16" i="1" s="1"/>
  <c r="D16" i="1"/>
  <c r="C7" i="1"/>
  <c r="F7" i="1" s="1"/>
  <c r="B7" i="1"/>
  <c r="E7" i="1" s="1"/>
  <c r="C3" i="1"/>
  <c r="D3" i="1" s="1"/>
  <c r="B4" i="1"/>
  <c r="E4" i="1" s="1"/>
  <c r="B3" i="1"/>
  <c r="E3" i="1" s="1"/>
  <c r="A4" i="1"/>
  <c r="C4" i="1" s="1"/>
  <c r="F4" i="1" s="1"/>
  <c r="F15" i="1" l="1"/>
  <c r="A5" i="1"/>
  <c r="A6" i="1" s="1"/>
  <c r="A8" i="1" s="1"/>
  <c r="C8" i="1" s="1"/>
  <c r="F3" i="1"/>
  <c r="D4" i="1"/>
  <c r="D7" i="1"/>
  <c r="F8" i="1"/>
  <c r="B5" i="1"/>
  <c r="E5" i="1" s="1"/>
  <c r="C5" i="1"/>
  <c r="B6" i="1" l="1"/>
  <c r="E6" i="1" s="1"/>
  <c r="A9" i="1"/>
  <c r="A11" i="1" s="1"/>
  <c r="B8" i="1"/>
  <c r="E8" i="1" s="1"/>
  <c r="A10" i="1"/>
  <c r="C10" i="1" s="1"/>
  <c r="C6" i="1"/>
  <c r="D6" i="1" s="1"/>
  <c r="D5" i="1"/>
  <c r="F5" i="1"/>
  <c r="B9" i="1"/>
  <c r="E9" i="1" s="1"/>
  <c r="C9" i="1"/>
  <c r="A12" i="1"/>
  <c r="B10" i="1"/>
  <c r="E10" i="1" s="1"/>
  <c r="F6" i="1"/>
  <c r="D8" i="1" l="1"/>
  <c r="F10" i="1"/>
  <c r="D10" i="1"/>
  <c r="F9" i="1"/>
  <c r="D9" i="1"/>
  <c r="C12" i="1"/>
  <c r="B12" i="1"/>
  <c r="E12" i="1" s="1"/>
  <c r="A13" i="1"/>
  <c r="C11" i="1"/>
  <c r="B11" i="1"/>
  <c r="E11" i="1" s="1"/>
  <c r="F12" i="1" l="1"/>
  <c r="D12" i="1"/>
  <c r="D11" i="1"/>
  <c r="F11" i="1"/>
  <c r="A14" i="1"/>
  <c r="B13" i="1"/>
  <c r="E13" i="1" s="1"/>
  <c r="C13" i="1"/>
  <c r="F13" i="1" l="1"/>
  <c r="D13" i="1"/>
  <c r="C14" i="1"/>
  <c r="B14" i="1"/>
  <c r="E14" i="1" s="1"/>
  <c r="D14" i="1" l="1"/>
  <c r="F14" i="1"/>
</calcChain>
</file>

<file path=xl/sharedStrings.xml><?xml version="1.0" encoding="utf-8"?>
<sst xmlns="http://schemas.openxmlformats.org/spreadsheetml/2006/main" count="8" uniqueCount="8">
  <si>
    <t>Baud rate</t>
  </si>
  <si>
    <t>UBRR</t>
  </si>
  <si>
    <t>bad UBRR</t>
  </si>
  <si>
    <t>Osc</t>
  </si>
  <si>
    <t>error %</t>
  </si>
  <si>
    <t>Rounded UBRR</t>
  </si>
  <si>
    <t>Rounded bad UBRR</t>
  </si>
  <si>
    <t>error % after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</si>
</sst>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UBRR</c:v>
                </c:pt>
              </c:strCache>
            </c:strRef>
          </c:tx>
          <c:xVal>
            <c:numRef>
              <c:f>Sheet1!$A$3:$A$14</c:f>
              <c:numCache>
                <c:formatCode>General</c:formatCode>
                <c:ptCount val="12"/>
                <c:pt idx="0">
                  <c:v>1200</c:v>
                </c:pt>
                <c:pt idx="1">
                  <c:v>2400</c:v>
                </c:pt>
                <c:pt idx="2">
                  <c:v>4800</c:v>
                </c:pt>
                <c:pt idx="3">
                  <c:v>9600</c:v>
                </c:pt>
                <c:pt idx="4">
                  <c:v>14400</c:v>
                </c:pt>
                <c:pt idx="5">
                  <c:v>19200</c:v>
                </c:pt>
                <c:pt idx="6">
                  <c:v>28800</c:v>
                </c:pt>
                <c:pt idx="7">
                  <c:v>38400</c:v>
                </c:pt>
                <c:pt idx="8">
                  <c:v>57600</c:v>
                </c:pt>
                <c:pt idx="9">
                  <c:v>76800</c:v>
                </c:pt>
                <c:pt idx="10">
                  <c:v>115200</c:v>
                </c:pt>
                <c:pt idx="11">
                  <c:v>230400</c:v>
                </c:pt>
              </c:numCache>
            </c:numRef>
          </c:xVal>
          <c:yVal>
            <c:numRef>
              <c:f>Sheet1!$B$3:$B$14</c:f>
              <c:numCache>
                <c:formatCode>0.0</c:formatCode>
                <c:ptCount val="12"/>
                <c:pt idx="0">
                  <c:v>832.33333333333337</c:v>
                </c:pt>
                <c:pt idx="1">
                  <c:v>415.66666666666669</c:v>
                </c:pt>
                <c:pt idx="2">
                  <c:v>207.33333333333334</c:v>
                </c:pt>
                <c:pt idx="3">
                  <c:v>103.16666666666667</c:v>
                </c:pt>
                <c:pt idx="4">
                  <c:v>68.444444444444443</c:v>
                </c:pt>
                <c:pt idx="5">
                  <c:v>51.083333333333336</c:v>
                </c:pt>
                <c:pt idx="6">
                  <c:v>33.722222222222221</c:v>
                </c:pt>
                <c:pt idx="7">
                  <c:v>25.041666666666668</c:v>
                </c:pt>
                <c:pt idx="8">
                  <c:v>16.361111111111111</c:v>
                </c:pt>
                <c:pt idx="9">
                  <c:v>12.020833333333334</c:v>
                </c:pt>
                <c:pt idx="10">
                  <c:v>7.6805555555555554</c:v>
                </c:pt>
                <c:pt idx="11">
                  <c:v>3.3402777777777777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bad UBRR</c:v>
                </c:pt>
              </c:strCache>
            </c:strRef>
          </c:tx>
          <c:xVal>
            <c:numRef>
              <c:f>Sheet1!$A$3:$A$14</c:f>
              <c:numCache>
                <c:formatCode>General</c:formatCode>
                <c:ptCount val="12"/>
                <c:pt idx="0">
                  <c:v>1200</c:v>
                </c:pt>
                <c:pt idx="1">
                  <c:v>2400</c:v>
                </c:pt>
                <c:pt idx="2">
                  <c:v>4800</c:v>
                </c:pt>
                <c:pt idx="3">
                  <c:v>9600</c:v>
                </c:pt>
                <c:pt idx="4">
                  <c:v>14400</c:v>
                </c:pt>
                <c:pt idx="5">
                  <c:v>19200</c:v>
                </c:pt>
                <c:pt idx="6">
                  <c:v>28800</c:v>
                </c:pt>
                <c:pt idx="7">
                  <c:v>38400</c:v>
                </c:pt>
                <c:pt idx="8">
                  <c:v>57600</c:v>
                </c:pt>
                <c:pt idx="9">
                  <c:v>76800</c:v>
                </c:pt>
                <c:pt idx="10">
                  <c:v>115200</c:v>
                </c:pt>
                <c:pt idx="11">
                  <c:v>230400</c:v>
                </c:pt>
              </c:numCache>
            </c:numRef>
          </c:xVal>
          <c:yVal>
            <c:numRef>
              <c:f>Sheet1!$C$3:$C$14</c:f>
              <c:numCache>
                <c:formatCode>0.0</c:formatCode>
                <c:ptCount val="12"/>
                <c:pt idx="0">
                  <c:v>833.87676441481324</c:v>
                </c:pt>
                <c:pt idx="1">
                  <c:v>417.17753066486108</c:v>
                </c:pt>
                <c:pt idx="2">
                  <c:v>208.83605255276763</c:v>
                </c:pt>
                <c:pt idx="3">
                  <c:v>104.66734809471416</c:v>
                </c:pt>
                <c:pt idx="4">
                  <c:v>69.944748024079971</c:v>
                </c:pt>
                <c:pt idx="5">
                  <c:v>52.583504503595393</c:v>
                </c:pt>
                <c:pt idx="6">
                  <c:v>35.2222986595023</c:v>
                </c:pt>
                <c:pt idx="7">
                  <c:v>26.541709866064235</c:v>
                </c:pt>
                <c:pt idx="8">
                  <c:v>17.86113049167805</c:v>
                </c:pt>
                <c:pt idx="9">
                  <c:v>13.520844336624624</c:v>
                </c:pt>
                <c:pt idx="10">
                  <c:v>9.1805605363284162</c:v>
                </c:pt>
                <c:pt idx="11">
                  <c:v>4.8402790907875142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85120"/>
        <c:axId val="155284544"/>
      </c:scatterChart>
      <c:valAx>
        <c:axId val="15528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Baud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284544"/>
        <c:crosses val="autoZero"/>
        <c:crossBetween val="midCat"/>
      </c:valAx>
      <c:valAx>
        <c:axId val="155284544"/>
        <c:scaling>
          <c:orientation val="minMax"/>
          <c:max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5285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128586</xdr:rowOff>
    </xdr:from>
    <xdr:to>
      <xdr:col>26</xdr:col>
      <xdr:colOff>200025</xdr:colOff>
      <xdr:row>39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3" sqref="H3:H16"/>
    </sheetView>
  </sheetViews>
  <sheetFormatPr defaultRowHeight="15" x14ac:dyDescent="0.25"/>
  <sheetData>
    <row r="1" spans="1:8" x14ac:dyDescent="0.25">
      <c r="A1" t="s">
        <v>3</v>
      </c>
      <c r="B1">
        <v>16000000</v>
      </c>
    </row>
    <row r="2" spans="1:8" s="2" customFormat="1" ht="45" x14ac:dyDescent="0.25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x14ac:dyDescent="0.25">
      <c r="A3">
        <v>1200</v>
      </c>
      <c r="B3" s="3">
        <f>$B$1/16/A3-1</f>
        <v>832.33333333333337</v>
      </c>
      <c r="C3" s="3">
        <f>($B$1+8*A3)/(16*A3-1)</f>
        <v>833.87676441481324</v>
      </c>
      <c r="D3" s="1">
        <f>(C3-B3)/B3*100</f>
        <v>0.18543425087863832</v>
      </c>
      <c r="E3">
        <f>ROUND(B3,0)</f>
        <v>832</v>
      </c>
      <c r="F3">
        <f>ROUND(C3,0)</f>
        <v>834</v>
      </c>
      <c r="G3" s="1">
        <f>-(E3-$B3)/$B3*100</f>
        <v>4.0048057669207597E-2</v>
      </c>
      <c r="H3" s="1">
        <f>-(F3-$B3)/$B3*100</f>
        <v>-0.20024028834601065</v>
      </c>
    </row>
    <row r="4" spans="1:8" x14ac:dyDescent="0.25">
      <c r="A4">
        <f>2*A3</f>
        <v>2400</v>
      </c>
      <c r="B4" s="3">
        <f t="shared" ref="B4:B16" si="0">$B$1/16/A4-1</f>
        <v>415.66666666666669</v>
      </c>
      <c r="C4" s="3">
        <f t="shared" ref="C4:C14" si="1">($B$1+8*A4)/(16*A4-1)</f>
        <v>417.17753066486108</v>
      </c>
      <c r="D4" s="1">
        <f t="shared" ref="D4:D14" si="2">(C4-B4)/B4*100</f>
        <v>0.36347971087274944</v>
      </c>
      <c r="E4">
        <f t="shared" ref="E4:E14" si="3">ROUND(B4,0)</f>
        <v>416</v>
      </c>
      <c r="F4">
        <f t="shared" ref="F4:F14" si="4">ROUND(C4,0)</f>
        <v>417</v>
      </c>
      <c r="G4" s="1">
        <f t="shared" ref="G4:G16" si="5">-(E4-$B4)/$B4*100</f>
        <v>-8.0192461908576027E-2</v>
      </c>
      <c r="H4" s="1">
        <f t="shared" ref="H4:H16" si="6">-(F4-$B4)/$B4*100</f>
        <v>-0.32076984763431782</v>
      </c>
    </row>
    <row r="5" spans="1:8" x14ac:dyDescent="0.25">
      <c r="A5">
        <f t="shared" ref="A5:A14" si="7">2*A4</f>
        <v>4800</v>
      </c>
      <c r="B5" s="3">
        <f t="shared" si="0"/>
        <v>207.33333333333334</v>
      </c>
      <c r="C5" s="3">
        <f t="shared" si="1"/>
        <v>208.83605255276763</v>
      </c>
      <c r="D5" s="1">
        <f t="shared" si="2"/>
        <v>0.72478418943775713</v>
      </c>
      <c r="E5">
        <f t="shared" si="3"/>
        <v>207</v>
      </c>
      <c r="F5">
        <f t="shared" si="4"/>
        <v>209</v>
      </c>
      <c r="G5" s="1">
        <f t="shared" si="5"/>
        <v>0.16077170418006886</v>
      </c>
      <c r="H5" s="1">
        <f t="shared" si="6"/>
        <v>-0.80385852090031695</v>
      </c>
    </row>
    <row r="6" spans="1:8" x14ac:dyDescent="0.25">
      <c r="A6">
        <f>2*A5</f>
        <v>9600</v>
      </c>
      <c r="B6" s="3">
        <f t="shared" si="0"/>
        <v>103.16666666666667</v>
      </c>
      <c r="C6" s="3">
        <f t="shared" si="1"/>
        <v>104.66734809471416</v>
      </c>
      <c r="D6" s="1">
        <f t="shared" si="2"/>
        <v>1.4546185086082251</v>
      </c>
      <c r="E6">
        <f t="shared" si="3"/>
        <v>103</v>
      </c>
      <c r="F6">
        <f t="shared" si="4"/>
        <v>105</v>
      </c>
      <c r="G6" s="1">
        <f t="shared" si="5"/>
        <v>0.1615508885298915</v>
      </c>
      <c r="H6" s="1">
        <f t="shared" si="6"/>
        <v>-1.7770597738287512</v>
      </c>
    </row>
    <row r="7" spans="1:8" x14ac:dyDescent="0.25">
      <c r="A7">
        <v>14400</v>
      </c>
      <c r="B7" s="3">
        <f t="shared" si="0"/>
        <v>68.444444444444443</v>
      </c>
      <c r="C7" s="3">
        <f t="shared" si="1"/>
        <v>69.944748024079971</v>
      </c>
      <c r="D7" s="1">
        <f t="shared" si="2"/>
        <v>2.1920019832337259</v>
      </c>
      <c r="E7">
        <f t="shared" si="3"/>
        <v>68</v>
      </c>
      <c r="F7">
        <f t="shared" si="4"/>
        <v>70</v>
      </c>
      <c r="G7" s="1">
        <f t="shared" si="5"/>
        <v>0.64935064935064701</v>
      </c>
      <c r="H7" s="1">
        <f t="shared" si="6"/>
        <v>-2.2727272727272751</v>
      </c>
    </row>
    <row r="8" spans="1:8" x14ac:dyDescent="0.25">
      <c r="A8">
        <f>2*A6</f>
        <v>19200</v>
      </c>
      <c r="B8" s="3">
        <f t="shared" si="0"/>
        <v>51.083333333333336</v>
      </c>
      <c r="C8" s="3">
        <f t="shared" si="1"/>
        <v>52.583504503595393</v>
      </c>
      <c r="D8" s="1">
        <f t="shared" si="2"/>
        <v>2.9367135470056578</v>
      </c>
      <c r="E8">
        <f t="shared" si="3"/>
        <v>51</v>
      </c>
      <c r="F8">
        <f t="shared" si="4"/>
        <v>53</v>
      </c>
      <c r="G8" s="1">
        <f t="shared" si="5"/>
        <v>0.16313213703099974</v>
      </c>
      <c r="H8" s="1">
        <f t="shared" si="6"/>
        <v>-3.7520391517128826</v>
      </c>
    </row>
    <row r="9" spans="1:8" x14ac:dyDescent="0.25">
      <c r="A9">
        <f>A8+A6</f>
        <v>28800</v>
      </c>
      <c r="B9" s="3">
        <f t="shared" si="0"/>
        <v>33.722222222222221</v>
      </c>
      <c r="C9" s="3">
        <f t="shared" si="1"/>
        <v>35.2222986595023</v>
      </c>
      <c r="D9" s="1">
        <f t="shared" si="2"/>
        <v>4.4483321039606949</v>
      </c>
      <c r="E9">
        <f t="shared" si="3"/>
        <v>34</v>
      </c>
      <c r="F9">
        <f t="shared" si="4"/>
        <v>35</v>
      </c>
      <c r="G9" s="1">
        <f t="shared" si="5"/>
        <v>-0.82372322899506001</v>
      </c>
      <c r="H9" s="1">
        <f t="shared" si="6"/>
        <v>-3.789126853377268</v>
      </c>
    </row>
    <row r="10" spans="1:8" x14ac:dyDescent="0.25">
      <c r="A10">
        <f>2*A8</f>
        <v>38400</v>
      </c>
      <c r="B10" s="3">
        <f t="shared" si="0"/>
        <v>25.041666666666668</v>
      </c>
      <c r="C10" s="3">
        <f t="shared" si="1"/>
        <v>26.541709866064235</v>
      </c>
      <c r="D10" s="1">
        <f t="shared" si="2"/>
        <v>5.990189149008585</v>
      </c>
      <c r="E10">
        <f t="shared" si="3"/>
        <v>25</v>
      </c>
      <c r="F10">
        <f t="shared" si="4"/>
        <v>27</v>
      </c>
      <c r="G10" s="1">
        <f t="shared" si="5"/>
        <v>0.16638935108153552</v>
      </c>
      <c r="H10" s="1">
        <f t="shared" si="6"/>
        <v>-7.8202995008319416</v>
      </c>
    </row>
    <row r="11" spans="1:8" x14ac:dyDescent="0.25">
      <c r="A11">
        <f t="shared" ref="A11:A13" si="8">2*A9</f>
        <v>57600</v>
      </c>
      <c r="B11" s="3">
        <f t="shared" si="0"/>
        <v>16.361111111111111</v>
      </c>
      <c r="C11" s="3">
        <f t="shared" si="1"/>
        <v>17.86113049167805</v>
      </c>
      <c r="D11" s="1">
        <f t="shared" si="2"/>
        <v>9.1681999491357953</v>
      </c>
      <c r="E11">
        <f t="shared" si="3"/>
        <v>16</v>
      </c>
      <c r="F11">
        <f t="shared" si="4"/>
        <v>18</v>
      </c>
      <c r="G11" s="1">
        <f t="shared" si="5"/>
        <v>2.2071307300509315</v>
      </c>
      <c r="H11" s="1">
        <f t="shared" si="6"/>
        <v>-10.016977928692702</v>
      </c>
    </row>
    <row r="12" spans="1:8" x14ac:dyDescent="0.25">
      <c r="A12">
        <f t="shared" si="8"/>
        <v>76800</v>
      </c>
      <c r="B12" s="3">
        <f t="shared" si="0"/>
        <v>12.020833333333334</v>
      </c>
      <c r="C12" s="3">
        <f t="shared" si="1"/>
        <v>13.520844336624624</v>
      </c>
      <c r="D12" s="1">
        <f t="shared" si="2"/>
        <v>12.478427757015927</v>
      </c>
      <c r="E12">
        <f t="shared" si="3"/>
        <v>12</v>
      </c>
      <c r="F12">
        <f t="shared" si="4"/>
        <v>14</v>
      </c>
      <c r="G12" s="1">
        <f t="shared" si="5"/>
        <v>0.17331022530329782</v>
      </c>
      <c r="H12" s="1">
        <f t="shared" si="6"/>
        <v>-16.464471403812819</v>
      </c>
    </row>
    <row r="13" spans="1:8" x14ac:dyDescent="0.25">
      <c r="A13">
        <f t="shared" si="8"/>
        <v>115200</v>
      </c>
      <c r="B13" s="3">
        <f t="shared" si="0"/>
        <v>7.6805555555555554</v>
      </c>
      <c r="C13" s="3">
        <f t="shared" si="1"/>
        <v>9.1805605363284162</v>
      </c>
      <c r="D13" s="1">
        <f t="shared" si="2"/>
        <v>19.529902100478477</v>
      </c>
      <c r="E13">
        <f t="shared" si="3"/>
        <v>8</v>
      </c>
      <c r="F13">
        <f t="shared" si="4"/>
        <v>9</v>
      </c>
      <c r="G13" s="1">
        <f t="shared" si="5"/>
        <v>-4.1591320072332758</v>
      </c>
      <c r="H13" s="1">
        <f t="shared" si="6"/>
        <v>-17.179023508137437</v>
      </c>
    </row>
    <row r="14" spans="1:8" x14ac:dyDescent="0.25">
      <c r="A14">
        <f t="shared" si="7"/>
        <v>230400</v>
      </c>
      <c r="B14" s="3">
        <f t="shared" si="0"/>
        <v>3.3402777777777777</v>
      </c>
      <c r="C14" s="3">
        <f t="shared" si="1"/>
        <v>4.8402790907875142</v>
      </c>
      <c r="D14" s="1">
        <f t="shared" si="2"/>
        <v>44.906484214844504</v>
      </c>
      <c r="E14">
        <f t="shared" si="3"/>
        <v>3</v>
      </c>
      <c r="F14">
        <f t="shared" si="4"/>
        <v>5</v>
      </c>
      <c r="G14" s="1">
        <f t="shared" si="5"/>
        <v>10.187110187110186</v>
      </c>
      <c r="H14" s="1">
        <f t="shared" si="6"/>
        <v>-49.688149688149693</v>
      </c>
    </row>
    <row r="15" spans="1:8" x14ac:dyDescent="0.25">
      <c r="A15">
        <v>250000</v>
      </c>
      <c r="B15" s="3">
        <f t="shared" si="0"/>
        <v>3</v>
      </c>
      <c r="C15" s="3">
        <f t="shared" ref="C15:C16" si="9">($B$1+8*A15)/(16*A15-1)</f>
        <v>4.5000011250002814</v>
      </c>
      <c r="D15" s="1">
        <f t="shared" ref="D15:D16" si="10">(C15-B15)/B15*100</f>
        <v>50.000037500009377</v>
      </c>
      <c r="E15">
        <f t="shared" ref="E15:E16" si="11">ROUND(B15,0)</f>
        <v>3</v>
      </c>
      <c r="F15">
        <f t="shared" ref="F15:F16" si="12">ROUND(C15,0)</f>
        <v>5</v>
      </c>
      <c r="G15" s="1">
        <f t="shared" si="5"/>
        <v>0</v>
      </c>
      <c r="H15" s="1">
        <f t="shared" si="6"/>
        <v>-66.666666666666657</v>
      </c>
    </row>
    <row r="16" spans="1:8" x14ac:dyDescent="0.25">
      <c r="A16">
        <v>500000</v>
      </c>
      <c r="B16" s="3">
        <f t="shared" si="0"/>
        <v>1</v>
      </c>
      <c r="C16" s="3">
        <f t="shared" si="9"/>
        <v>2.5000003125000392</v>
      </c>
      <c r="D16" s="1">
        <f t="shared" si="10"/>
        <v>150.00003125000393</v>
      </c>
      <c r="E16">
        <f t="shared" si="11"/>
        <v>1</v>
      </c>
      <c r="F16">
        <f t="shared" si="12"/>
        <v>3</v>
      </c>
      <c r="G16" s="1">
        <f t="shared" si="5"/>
        <v>0</v>
      </c>
      <c r="H16" s="1">
        <f t="shared" si="6"/>
        <v>-200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Gregg Consulting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Gregg</dc:creator>
  <cp:lastModifiedBy>Ian Gregg</cp:lastModifiedBy>
  <dcterms:created xsi:type="dcterms:W3CDTF">2017-06-17T05:00:08Z</dcterms:created>
  <dcterms:modified xsi:type="dcterms:W3CDTF">2017-06-17T05:24:08Z</dcterms:modified>
</cp:coreProperties>
</file>